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9M23\WEB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externalReferences>
    <externalReference r:id="rId7"/>
  </externalReference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D12" i="12" l="1"/>
  <c r="B42" i="5"/>
  <c r="A42" i="5"/>
  <c r="B41" i="5"/>
  <c r="A41" i="5"/>
  <c r="B40" i="5"/>
  <c r="A40" i="5"/>
  <c r="B39" i="5"/>
  <c r="A39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A13" i="5"/>
  <c r="B12" i="5"/>
  <c r="A12" i="5"/>
  <c r="B49" i="4"/>
  <c r="A49" i="4"/>
  <c r="B48" i="4"/>
  <c r="A48" i="4"/>
  <c r="B47" i="4"/>
  <c r="A47" i="4"/>
  <c r="B46" i="4"/>
  <c r="A46" i="4"/>
  <c r="B45" i="4"/>
  <c r="A45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31" i="11"/>
  <c r="A31" i="11"/>
  <c r="B30" i="11"/>
  <c r="A30" i="11"/>
  <c r="B29" i="11"/>
  <c r="A29" i="11"/>
  <c r="B28" i="11"/>
  <c r="A28" i="11"/>
  <c r="B27" i="11"/>
  <c r="A27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C12" i="12"/>
  <c r="B12" i="12"/>
  <c r="A12" i="12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<sst xmlns="http://schemas.openxmlformats.org/spreadsheetml/2006/main" count="19" uniqueCount="15">
  <si>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</si>
  <si>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</si>
  <si>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</si>
  <si>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</si>
  <si>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</si>
  <si>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</si>
  <si>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</si>
  <si>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</si>
  <si>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</si>
  <si>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</si>
  <si>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</si>
  <si>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</si>
  <si>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</si>
  <si>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t>9M23 (NIIF)</t>
  </si>
  <si>
    <t>9M23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</si>
</sst>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8" fontId="29" fillId="2" borderId="30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1" fontId="30" fillId="2" borderId="1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Inver/RESULTADOS%20TRIMESTRALES/2023/9M23/Rdos%209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"/>
      <sheetName val="ANALISIS CUENTAS"/>
      <sheetName val="TABLAS"/>
      <sheetName val=" P&amp;L "/>
      <sheetName val="BALANCE"/>
      <sheetName val="FCF"/>
      <sheetName val="BALANCE_BIS"/>
      <sheetName val="RESUMEN"/>
      <sheetName val="CIRCULANTE"/>
      <sheetName val="CIRCULANTE TRIMESTRAL"/>
      <sheetName val="Nota 13. Consol"/>
      <sheetName val="P&amp;L Divisiones Memoria"/>
      <sheetName val="BALANCE PROPUESTA 1"/>
      <sheetName val="BALANCE PROPUESTA 2"/>
    </sheetNames>
    <sheetDataSet>
      <sheetData sheetId="0"/>
      <sheetData sheetId="1"/>
      <sheetData sheetId="2">
        <row r="10">
          <cell r="C10">
            <v>3015.6799920158869</v>
          </cell>
        </row>
        <row r="11">
          <cell r="C11">
            <v>304.87201171968456</v>
          </cell>
        </row>
        <row r="12">
          <cell r="C12">
            <v>0.10100000000000001</v>
          </cell>
        </row>
        <row r="13">
          <cell r="C13">
            <v>269.12762638895686</v>
          </cell>
        </row>
        <row r="14">
          <cell r="C14">
            <v>8.8999999999999996E-2</v>
          </cell>
        </row>
        <row r="15">
          <cell r="C15">
            <v>228.1349473087258</v>
          </cell>
        </row>
        <row r="16">
          <cell r="C16">
            <v>7.5999999999999998E-2</v>
          </cell>
        </row>
        <row r="53">
          <cell r="B53" t="str">
            <v>Ingresos</v>
          </cell>
          <cell r="C53">
            <v>1010.6444884055836</v>
          </cell>
        </row>
        <row r="54">
          <cell r="B54" t="str">
            <v>EBITDA</v>
          </cell>
          <cell r="C54">
            <v>151.06516517618417</v>
          </cell>
        </row>
        <row r="55">
          <cell r="B55" t="str">
            <v>Margen EBITDA %</v>
          </cell>
          <cell r="C55">
            <v>0.1494740899586838</v>
          </cell>
        </row>
        <row r="56">
          <cell r="B56" t="str">
            <v>Margen Operativo</v>
          </cell>
          <cell r="C56">
            <v>131.49974934441227</v>
          </cell>
        </row>
        <row r="57">
          <cell r="B57" t="str">
            <v>Margen Operativo %</v>
          </cell>
          <cell r="C57">
            <v>0.13011474445565854</v>
          </cell>
        </row>
        <row r="58">
          <cell r="B58" t="str">
            <v>EBIT</v>
          </cell>
          <cell r="C58">
            <v>122.72303153095268</v>
          </cell>
        </row>
        <row r="59">
          <cell r="B59" t="str">
            <v>Margen EBIT %</v>
          </cell>
          <cell r="C59">
            <v>0.12143046633991286</v>
          </cell>
        </row>
        <row r="64">
          <cell r="C64">
            <v>2005.0355036103033</v>
          </cell>
        </row>
        <row r="65">
          <cell r="C65">
            <v>153.80684654350046</v>
          </cell>
        </row>
        <row r="66">
          <cell r="C66">
            <v>7.6710285811175435E-2</v>
          </cell>
        </row>
        <row r="67">
          <cell r="C67">
            <v>137.62787704454456</v>
          </cell>
        </row>
        <row r="68">
          <cell r="C68">
            <v>6.8641117225470227E-2</v>
          </cell>
        </row>
        <row r="69">
          <cell r="C69">
            <v>105.41191577777317</v>
          </cell>
        </row>
        <row r="70">
          <cell r="C70">
            <v>5.2573590636159094E-2</v>
          </cell>
        </row>
        <row r="139">
          <cell r="AK139" t="str">
            <v xml:space="preserve">  - Defensa &amp; Seguridad</v>
          </cell>
          <cell r="AL139">
            <v>537.28184771192298</v>
          </cell>
        </row>
        <row r="140">
          <cell r="AK140" t="str">
            <v xml:space="preserve">  - Transporte &amp; Tráfico</v>
          </cell>
          <cell r="AL140">
            <v>473.36264069366058</v>
          </cell>
        </row>
        <row r="141">
          <cell r="AK141" t="str">
            <v xml:space="preserve">  - Energía &amp; Industria</v>
          </cell>
          <cell r="AL141">
            <v>608.38749791764417</v>
          </cell>
        </row>
        <row r="142">
          <cell r="AK142" t="str">
            <v xml:space="preserve">  - Servicios Financieros</v>
          </cell>
          <cell r="AL142">
            <v>689.8476372234577</v>
          </cell>
        </row>
        <row r="143">
          <cell r="AK143" t="str">
            <v xml:space="preserve">  - Telecom &amp; Media</v>
          </cell>
          <cell r="AL143">
            <v>206.20325993165713</v>
          </cell>
        </row>
        <row r="144">
          <cell r="AK144" t="str">
            <v xml:space="preserve">  - AA.PP. &amp; Sanidad </v>
          </cell>
          <cell r="AL144">
            <v>500.59710853754439</v>
          </cell>
        </row>
        <row r="145">
          <cell r="AK145" t="str">
            <v>TOTAL Ventas</v>
          </cell>
          <cell r="AL145">
            <v>3015.6799920158869</v>
          </cell>
        </row>
        <row r="160">
          <cell r="AV160" t="str">
            <v>España</v>
          </cell>
          <cell r="AW160">
            <v>1489.2593076754301</v>
          </cell>
        </row>
        <row r="161">
          <cell r="AV161" t="str">
            <v>América</v>
          </cell>
          <cell r="AW161">
            <v>667.50397556805092</v>
          </cell>
        </row>
        <row r="162">
          <cell r="AV162" t="str">
            <v>Europa</v>
          </cell>
          <cell r="AW162">
            <v>582.64527120186312</v>
          </cell>
        </row>
        <row r="163">
          <cell r="AV163" t="str">
            <v>Asia, Oriente Medio &amp; África</v>
          </cell>
          <cell r="AW163">
            <v>276.27143757054313</v>
          </cell>
        </row>
        <row r="164">
          <cell r="AV164" t="str">
            <v>Total</v>
          </cell>
          <cell r="AW164">
            <v>3015.6799920158874</v>
          </cell>
        </row>
      </sheetData>
      <sheetData sheetId="3">
        <row r="7">
          <cell r="B7" t="str">
            <v>Ingresos ordinarios</v>
          </cell>
          <cell r="C7">
            <v>3015.6799920125204</v>
          </cell>
        </row>
        <row r="8">
          <cell r="B8" t="str">
            <v>Otros ingresos</v>
          </cell>
          <cell r="C8">
            <v>52.328179146864557</v>
          </cell>
        </row>
        <row r="9">
          <cell r="B9" t="str">
            <v>Aprovisionamientos y otros gastos de explotación</v>
          </cell>
          <cell r="C9">
            <v>-973.90746471913019</v>
          </cell>
        </row>
        <row r="10">
          <cell r="B10" t="str">
            <v>Gastos de personal</v>
          </cell>
          <cell r="C10">
            <v>-1788.4997261905994</v>
          </cell>
        </row>
        <row r="11">
          <cell r="B11" t="str">
            <v>Otros resultados</v>
          </cell>
          <cell r="C11">
            <v>-0.72896852248684485</v>
          </cell>
        </row>
        <row r="12">
          <cell r="B12" t="str">
            <v>Resultado Bruto de Explotación (EBITDA)</v>
          </cell>
          <cell r="C12">
            <v>304.87201172716846</v>
          </cell>
        </row>
        <row r="13">
          <cell r="B13" t="str">
            <v>Amortizaciones</v>
          </cell>
          <cell r="C13">
            <v>-76.737064410958752</v>
          </cell>
        </row>
        <row r="17">
          <cell r="B17" t="str">
            <v>Resultado de Explotación (EBIT)</v>
          </cell>
          <cell r="C17">
            <v>228.13494731620972</v>
          </cell>
        </row>
        <row r="18">
          <cell r="B18" t="str">
            <v xml:space="preserve">Margen EBIT </v>
          </cell>
          <cell r="C18">
            <v>7.5649587463013063E-2</v>
          </cell>
        </row>
        <row r="19">
          <cell r="B19" t="str">
            <v>Resultado Financiero</v>
          </cell>
          <cell r="C19">
            <v>-16.984459036298581</v>
          </cell>
        </row>
        <row r="20">
          <cell r="B20" t="str">
            <v>Resultado de entidades valoradas por el método de la participación</v>
          </cell>
          <cell r="C20">
            <v>-2.1896815099999998</v>
          </cell>
        </row>
        <row r="21">
          <cell r="B21" t="str">
            <v>Resultado antes de impuestos</v>
          </cell>
          <cell r="C21">
            <v>208.96080676991113</v>
          </cell>
        </row>
        <row r="22">
          <cell r="B22" t="str">
            <v>Impuesto de sociedades</v>
          </cell>
          <cell r="C22">
            <v>-60.75531489349671</v>
          </cell>
        </row>
        <row r="23">
          <cell r="B23" t="str">
            <v>Resultado del ejercicio</v>
          </cell>
          <cell r="C23">
            <v>148.20549187641441</v>
          </cell>
        </row>
        <row r="24">
          <cell r="B24" t="str">
            <v>Resultado atribuible a socios externos</v>
          </cell>
          <cell r="C24">
            <v>-2.0367582180600001</v>
          </cell>
        </row>
        <row r="25">
          <cell r="B25" t="str">
            <v>Resultado neto</v>
          </cell>
          <cell r="C25">
            <v>146.16873365835443</v>
          </cell>
        </row>
      </sheetData>
      <sheetData sheetId="4">
        <row r="8">
          <cell r="B8" t="str">
            <v xml:space="preserve">Inmovilizado material </v>
          </cell>
          <cell r="C8">
            <v>90.891000000000005</v>
          </cell>
        </row>
        <row r="9">
          <cell r="B9" t="str">
            <v>Inversiones inmobiliarias</v>
          </cell>
          <cell r="C9">
            <v>11.913945813333767</v>
          </cell>
        </row>
        <row r="10">
          <cell r="B10" t="str">
            <v>Activos por derechos de uso</v>
          </cell>
          <cell r="C10">
            <v>124.251</v>
          </cell>
        </row>
        <row r="11">
          <cell r="B11" t="str">
            <v>Fondo de Comercio</v>
          </cell>
          <cell r="C11">
            <v>963.84711921999997</v>
          </cell>
        </row>
        <row r="12">
          <cell r="B12" t="str">
            <v>Otros activos intangibles</v>
          </cell>
          <cell r="C12">
            <v>254.026341</v>
          </cell>
        </row>
        <row r="13">
          <cell r="B13" t="str">
            <v>Participadas y otros inmovilizados financieros</v>
          </cell>
          <cell r="C13">
            <v>423.81578566799533</v>
          </cell>
        </row>
        <row r="14">
          <cell r="B14" t="str">
            <v>Activos por impuestos diferidos</v>
          </cell>
          <cell r="C14">
            <v>155.22812073112144</v>
          </cell>
        </row>
        <row r="15">
          <cell r="B15" t="str">
            <v xml:space="preserve">   Activos no corrientes</v>
          </cell>
          <cell r="C15">
            <v>2023.9733124324505</v>
          </cell>
        </row>
        <row r="16">
          <cell r="B16" t="str">
            <v>Activos mantenidos para la venta</v>
          </cell>
          <cell r="C16">
            <v>0.10793691999999994</v>
          </cell>
        </row>
        <row r="17">
          <cell r="B17" t="str">
            <v>Activo circulante operativo</v>
          </cell>
          <cell r="C17">
            <v>1841.4800226820191</v>
          </cell>
        </row>
        <row r="18">
          <cell r="B18" t="str">
            <v>Otros activos corrientes</v>
          </cell>
          <cell r="C18">
            <v>197.90483584822022</v>
          </cell>
        </row>
        <row r="19">
          <cell r="B19" t="str">
            <v>Efectivo y equivalentes</v>
          </cell>
          <cell r="C19">
            <v>488.63712969032082</v>
          </cell>
        </row>
        <row r="20">
          <cell r="B20" t="str">
            <v xml:space="preserve">   Activos corrientes</v>
          </cell>
          <cell r="C20">
            <v>2528.1299251405603</v>
          </cell>
        </row>
        <row r="21">
          <cell r="B21" t="str">
            <v>TOTAL ACTIVO</v>
          </cell>
          <cell r="C21">
            <v>4552.103237573011</v>
          </cell>
        </row>
        <row r="22">
          <cell r="B22" t="str">
            <v>Capital y Reservas</v>
          </cell>
          <cell r="C22">
            <v>1098.0301542139605</v>
          </cell>
        </row>
        <row r="23">
          <cell r="B23" t="str">
            <v>Acciones propias</v>
          </cell>
          <cell r="C23">
            <v>-4.7568541799999995</v>
          </cell>
        </row>
        <row r="24">
          <cell r="B24" t="str">
            <v xml:space="preserve">   Patrimonio atrib. Sdad. Dominante</v>
          </cell>
          <cell r="C24">
            <v>1093.2733000339606</v>
          </cell>
        </row>
        <row r="25">
          <cell r="B25" t="str">
            <v>Socios externos</v>
          </cell>
          <cell r="C25">
            <v>18.500516241763201</v>
          </cell>
        </row>
        <row r="26">
          <cell r="B26" t="str">
            <v>PATRIMONIO NETO</v>
          </cell>
          <cell r="C26">
            <v>1111.7738162757239</v>
          </cell>
        </row>
        <row r="27">
          <cell r="B27" t="str">
            <v>Provisiones para riesgos y gastos</v>
          </cell>
          <cell r="C27">
            <v>64.650903077063958</v>
          </cell>
        </row>
        <row r="28">
          <cell r="B28" t="str">
            <v>Deuda financiera a largo plazo</v>
          </cell>
          <cell r="C28">
            <v>479.4783670547219</v>
          </cell>
        </row>
        <row r="29">
          <cell r="B29" t="str">
            <v>Otros pasivos financieros no corrientes</v>
          </cell>
          <cell r="C29">
            <v>594.2671343173123</v>
          </cell>
        </row>
        <row r="30">
          <cell r="B30" t="str">
            <v>Subvenciones</v>
          </cell>
          <cell r="C30">
            <v>38.420563139999999</v>
          </cell>
        </row>
        <row r="31">
          <cell r="B31" t="str">
            <v>Otros pasivos no corrientes</v>
          </cell>
          <cell r="C31">
            <v>1.4964809743656737</v>
          </cell>
        </row>
        <row r="32">
          <cell r="B32" t="str">
            <v>Pasivos por impuestos diferidos</v>
          </cell>
          <cell r="C32">
            <v>4.0618484131364339</v>
          </cell>
        </row>
        <row r="33">
          <cell r="B33" t="str">
            <v xml:space="preserve">   Pasivos no corrientes</v>
          </cell>
          <cell r="C33">
            <v>1182.3752969766001</v>
          </cell>
        </row>
        <row r="34">
          <cell r="B34" t="str">
            <v>Pasivos mantenidos para la venta</v>
          </cell>
          <cell r="C34">
            <v>0</v>
          </cell>
        </row>
        <row r="35">
          <cell r="B35" t="str">
            <v>Deuda financiera a corto plazo</v>
          </cell>
          <cell r="C35">
            <v>242.1117095144389</v>
          </cell>
        </row>
        <row r="36">
          <cell r="B36" t="str">
            <v>Otros pasivos financieros corrientes</v>
          </cell>
          <cell r="C36">
            <v>92.748489762747354</v>
          </cell>
        </row>
        <row r="37">
          <cell r="B37" t="str">
            <v>Pasivo Circulante Operativo</v>
          </cell>
          <cell r="C37">
            <v>1469.2677500113114</v>
          </cell>
        </row>
        <row r="38">
          <cell r="B38" t="str">
            <v>Otros pasivos corrientes</v>
          </cell>
          <cell r="C38">
            <v>453.82562435624681</v>
          </cell>
        </row>
        <row r="39">
          <cell r="B39" t="str">
            <v xml:space="preserve">   Pasivos corrientes</v>
          </cell>
          <cell r="C39">
            <v>2257.9535736447442</v>
          </cell>
        </row>
        <row r="40">
          <cell r="B40" t="str">
            <v>TOTAL PASIVO Y PATRIMONIO NETO</v>
          </cell>
          <cell r="C40">
            <v>4552.1026868970685</v>
          </cell>
        </row>
        <row r="42">
          <cell r="B42" t="str">
            <v>Deuda financiera a corto plazo</v>
          </cell>
          <cell r="C42">
            <v>-242.1117095144389</v>
          </cell>
        </row>
        <row r="43">
          <cell r="B43" t="str">
            <v>Deuda financiera a largo plazo</v>
          </cell>
          <cell r="C43">
            <v>-479.4783670547219</v>
          </cell>
        </row>
        <row r="44">
          <cell r="B44" t="str">
            <v>Deuda financiera bruta</v>
          </cell>
          <cell r="C44">
            <v>-721.59007656916083</v>
          </cell>
        </row>
        <row r="45">
          <cell r="B45" t="str">
            <v>Efectivo y equivalentes</v>
          </cell>
          <cell r="C45">
            <v>488.63712969032082</v>
          </cell>
        </row>
        <row r="46">
          <cell r="B46" t="str">
            <v>Deuda neta</v>
          </cell>
          <cell r="C46">
            <v>-232.95294687884001</v>
          </cell>
        </row>
      </sheetData>
      <sheetData sheetId="5">
        <row r="8">
          <cell r="B8" t="str">
            <v>Resultado antes de impuestos</v>
          </cell>
          <cell r="C8">
            <v>208.96080676991096</v>
          </cell>
        </row>
        <row r="9">
          <cell r="B9" t="str">
            <v>Ajustes:</v>
          </cell>
        </row>
        <row r="10">
          <cell r="B10" t="str">
            <v xml:space="preserve">  - Amortizaciones</v>
          </cell>
          <cell r="C10">
            <v>76.737064410958752</v>
          </cell>
        </row>
        <row r="11">
          <cell r="B11" t="str">
            <v xml:space="preserve">  - Subvenciones, provisiones y otros</v>
          </cell>
          <cell r="C11">
            <v>-13.265000000000001</v>
          </cell>
        </row>
        <row r="12">
          <cell r="B12" t="str">
            <v xml:space="preserve">  - Resultados de empresas asociadas y otras participadas</v>
          </cell>
          <cell r="C12">
            <v>2.19</v>
          </cell>
        </row>
        <row r="13">
          <cell r="B13" t="str">
            <v xml:space="preserve">  - Resultados financieros</v>
          </cell>
          <cell r="C13">
            <v>16.984000000000002</v>
          </cell>
        </row>
        <row r="14">
          <cell r="B14" t="str">
            <v>Dividendos cobrados</v>
          </cell>
          <cell r="C14">
            <v>0</v>
          </cell>
        </row>
        <row r="15">
          <cell r="B15" t="str">
            <v>Flujo de caja operativo antes de variación de capital circulante</v>
          </cell>
          <cell r="C15">
            <v>291.60687118086969</v>
          </cell>
        </row>
        <row r="16">
          <cell r="B16" t="str">
            <v>Variación en deudores comerciales y otros</v>
          </cell>
          <cell r="C16">
            <v>9.7320724445714735</v>
          </cell>
        </row>
        <row r="17">
          <cell r="B17" t="str">
            <v>Variación en existencias</v>
          </cell>
          <cell r="C17">
            <v>-197.15100000000001</v>
          </cell>
        </row>
        <row r="18">
          <cell r="B18" t="str">
            <v>Variación en acreedores comerciales y otros</v>
          </cell>
          <cell r="C18">
            <v>108.85443198556941</v>
          </cell>
        </row>
        <row r="19">
          <cell r="B19" t="str">
            <v>Variación de Capital Circulante</v>
          </cell>
          <cell r="C19">
            <v>-78.564495569859119</v>
          </cell>
        </row>
        <row r="20">
          <cell r="B20" t="str">
            <v xml:space="preserve">  Inversión Material, neto</v>
          </cell>
          <cell r="C20">
            <v>-12.401379923194067</v>
          </cell>
        </row>
        <row r="21">
          <cell r="B21" t="str">
            <v xml:space="preserve">  Inversión Inmaterial, neto</v>
          </cell>
          <cell r="C21">
            <v>0.84364275317845749</v>
          </cell>
        </row>
        <row r="23">
          <cell r="B23" t="str">
            <v>Capex</v>
          </cell>
          <cell r="C23">
            <v>-11.55773717001561</v>
          </cell>
        </row>
        <row r="24">
          <cell r="B24" t="str">
            <v>Resultados financieros pagados</v>
          </cell>
          <cell r="C24">
            <v>-14.385579815513786</v>
          </cell>
        </row>
        <row r="25">
          <cell r="B25" t="str">
            <v>Variación de otros pasivos financieros</v>
          </cell>
          <cell r="C25">
            <v>-24.477907999999999</v>
          </cell>
        </row>
        <row r="26">
          <cell r="B26" t="str">
            <v>Impuestos sobre sociedades pagados</v>
          </cell>
          <cell r="C26">
            <v>-45.253199000000002</v>
          </cell>
        </row>
        <row r="27">
          <cell r="B27" t="str">
            <v>Flujo de caja libre</v>
          </cell>
          <cell r="C27">
            <v>117.3679516254812</v>
          </cell>
        </row>
        <row r="28">
          <cell r="B28" t="str">
            <v xml:space="preserve">Variaciones de inversiones financieras a corto plazo </v>
          </cell>
          <cell r="C28">
            <v>0</v>
          </cell>
        </row>
        <row r="29">
          <cell r="B29" t="str">
            <v xml:space="preserve">Inversiones/Desinversiones Financieras </v>
          </cell>
          <cell r="C29">
            <v>-253.636</v>
          </cell>
        </row>
        <row r="30">
          <cell r="B30" t="str">
            <v>Dividendos de las Sociedades a Socios externos</v>
          </cell>
          <cell r="C30">
            <v>-0.87302300078799999</v>
          </cell>
        </row>
        <row r="31">
          <cell r="B31" t="str">
            <v>Dividendos de la Sociedad Dominante</v>
          </cell>
          <cell r="C31">
            <v>-44.093602999999995</v>
          </cell>
        </row>
        <row r="32">
          <cell r="B32" t="str">
            <v>Aportación de socios</v>
          </cell>
          <cell r="C32">
            <v>0</v>
          </cell>
        </row>
        <row r="33">
          <cell r="B33" t="str">
            <v>Variación de acciones propias</v>
          </cell>
          <cell r="C33">
            <v>-0.35199999999999998</v>
          </cell>
        </row>
        <row r="34">
          <cell r="B34" t="str">
            <v>Caja Generada / (Aplicada) en el ejercicio</v>
          </cell>
          <cell r="C34">
            <v>-181.58667437530681</v>
          </cell>
        </row>
        <row r="36">
          <cell r="B36" t="str">
            <v>Deuda neta inicial</v>
          </cell>
          <cell r="C36">
            <v>-42.59699999999998</v>
          </cell>
        </row>
        <row r="37">
          <cell r="B37" t="str">
            <v>Caja Generada / (Aplicada) en el ejercicio</v>
          </cell>
          <cell r="C37">
            <v>-181.58667437530681</v>
          </cell>
        </row>
        <row r="38">
          <cell r="B38" t="str">
            <v>Efectos de tipo de cambio y variación sin efecto en caja</v>
          </cell>
          <cell r="C38">
            <v>-8.7692292858705514</v>
          </cell>
        </row>
        <row r="39">
          <cell r="B39" t="str">
            <v>Deuta neta final</v>
          </cell>
          <cell r="C39">
            <v>-232.95290366117734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3" t="s">
        <v>3</v>
      </c>
      <c r="E6" s="153"/>
    </row>
    <row r="7" spans="1:9" s="66" customFormat="1" ht="23.5">
      <c r="A7" s="65"/>
      <c r="B7" s="65"/>
      <c r="C7" s="65"/>
      <c r="D7" s="153" t="s">
        <v>13</v>
      </c>
      <c r="E7" s="153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Normal="100" workbookViewId="0">
      <selection activeCell="C1" sqref="C1:XFD1048576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4" t="s">
        <v>4</v>
      </c>
      <c r="C5" s="154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14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tr">
        <f>'[1] P&amp;L '!$B$7</f>
        <v>Ingresos ordinarios</v>
      </c>
      <c r="C12" s="77">
        <f>+'[1] P&amp;L '!$C$7</f>
        <v>3015.6799920125204</v>
      </c>
      <c r="D12" s="151"/>
      <c r="E12" s="140"/>
      <c r="F12" s="140"/>
    </row>
    <row r="13" spans="2:6" ht="15" customHeight="1">
      <c r="B13" s="68" t="str">
        <f>'[1] P&amp;L '!$B$8</f>
        <v>Otros ingresos</v>
      </c>
      <c r="C13" s="78">
        <f>+'[1] P&amp;L '!$C$8</f>
        <v>52.328179146864557</v>
      </c>
      <c r="D13" s="151"/>
      <c r="E13" s="140"/>
      <c r="F13" s="140"/>
    </row>
    <row r="14" spans="2:6" ht="15" customHeight="1">
      <c r="B14" s="69" t="str">
        <f>'[1] P&amp;L '!$B$9</f>
        <v>Aprovisionamientos y otros gastos de explotación</v>
      </c>
      <c r="C14" s="79">
        <f>+'[1] P&amp;L '!$C$9</f>
        <v>-973.90746471913019</v>
      </c>
      <c r="D14" s="151"/>
      <c r="E14" s="140"/>
      <c r="F14" s="140"/>
    </row>
    <row r="15" spans="2:6" ht="15" customHeight="1">
      <c r="B15" s="69" t="str">
        <f>'[1] P&amp;L '!$B$10</f>
        <v>Gastos de personal</v>
      </c>
      <c r="C15" s="79">
        <f>+'[1] P&amp;L '!$C$10</f>
        <v>-1788.4997261905994</v>
      </c>
      <c r="D15" s="151"/>
      <c r="E15" s="140"/>
      <c r="F15" s="140"/>
    </row>
    <row r="16" spans="2:6" ht="15" customHeight="1">
      <c r="B16" s="68" t="str">
        <f>'[1] P&amp;L '!$B$11</f>
        <v>Otros resultados</v>
      </c>
      <c r="C16" s="80">
        <f>+'[1] P&amp;L '!$C11</f>
        <v>-0.72896852248684485</v>
      </c>
      <c r="D16" s="151"/>
      <c r="E16" s="140"/>
      <c r="F16" s="140"/>
    </row>
    <row r="17" spans="2:6" ht="15" customHeight="1">
      <c r="B17" s="70" t="str">
        <f>'[1] P&amp;L '!$B$12</f>
        <v>Resultado Bruto de Explotación (EBITDA)</v>
      </c>
      <c r="C17" s="81">
        <f>+'[1] P&amp;L '!$C$12</f>
        <v>304.87201172716846</v>
      </c>
      <c r="D17" s="151"/>
      <c r="E17" s="140"/>
      <c r="F17" s="140"/>
    </row>
    <row r="18" spans="2:6" ht="15" customHeight="1">
      <c r="B18" s="68" t="str">
        <f>'[1] P&amp;L '!$B$13</f>
        <v>Amortizaciones</v>
      </c>
      <c r="C18" s="80">
        <f>+'[1] P&amp;L '!$C$13</f>
        <v>-76.737064410958752</v>
      </c>
      <c r="D18" s="151"/>
      <c r="E18" s="140"/>
      <c r="F18" s="140"/>
    </row>
    <row r="19" spans="2:6" ht="15" customHeight="1">
      <c r="B19" s="71" t="str">
        <f>'[1] P&amp;L '!$B$17</f>
        <v>Resultado de Explotación (EBIT)</v>
      </c>
      <c r="C19" s="82">
        <f>+'[1] P&amp;L '!$C$17</f>
        <v>228.13494731620972</v>
      </c>
      <c r="D19" s="151"/>
      <c r="E19" s="140"/>
      <c r="F19" s="140"/>
    </row>
    <row r="20" spans="2:6" ht="15" customHeight="1">
      <c r="B20" s="72" t="str">
        <f>'[1] P&amp;L '!$B$18</f>
        <v xml:space="preserve">Margen EBIT </v>
      </c>
      <c r="C20" s="119">
        <f>+'[1] P&amp;L '!$C$18</f>
        <v>7.5649587463013063E-2</v>
      </c>
      <c r="D20" s="151"/>
      <c r="E20" s="140"/>
      <c r="F20" s="140"/>
    </row>
    <row r="21" spans="2:6" ht="15" customHeight="1">
      <c r="B21" s="67" t="str">
        <f>'[1] P&amp;L '!$B$19</f>
        <v>Resultado Financiero</v>
      </c>
      <c r="C21" s="83">
        <f>+'[1] P&amp;L '!$C$19</f>
        <v>-16.984459036298581</v>
      </c>
      <c r="D21" s="151"/>
      <c r="E21" s="140"/>
      <c r="F21" s="140"/>
    </row>
    <row r="22" spans="2:6" ht="15" customHeight="1">
      <c r="B22" s="68" t="str">
        <f>'[1] P&amp;L '!$B$20</f>
        <v>Resultado de entidades valoradas por el método de la participación</v>
      </c>
      <c r="C22" s="78">
        <f>+'[1] P&amp;L '!$C$20</f>
        <v>-2.1896815099999998</v>
      </c>
      <c r="D22" s="151"/>
      <c r="E22" s="140"/>
      <c r="F22" s="140"/>
    </row>
    <row r="23" spans="2:6" ht="15" customHeight="1">
      <c r="B23" s="70" t="str">
        <f>'[1] P&amp;L '!$B$21</f>
        <v>Resultado antes de impuestos</v>
      </c>
      <c r="C23" s="81">
        <f>+'[1] P&amp;L '!$C$21</f>
        <v>208.96080676991113</v>
      </c>
      <c r="D23" s="151"/>
      <c r="E23" s="140"/>
      <c r="F23" s="140"/>
    </row>
    <row r="24" spans="2:6" ht="15" customHeight="1" thickBot="1">
      <c r="B24" s="73" t="str">
        <f>'[1] P&amp;L '!$B$22</f>
        <v>Impuesto de sociedades</v>
      </c>
      <c r="C24" s="84">
        <f>+'[1] P&amp;L '!$C$22</f>
        <v>-60.75531489349671</v>
      </c>
      <c r="D24" s="151"/>
      <c r="E24" s="140"/>
      <c r="F24" s="140"/>
    </row>
    <row r="25" spans="2:6" ht="15.5" thickTop="1">
      <c r="B25" s="74" t="str">
        <f>'[1] P&amp;L '!$B$23</f>
        <v>Resultado del ejercicio</v>
      </c>
      <c r="C25" s="85">
        <f>+'[1] P&amp;L '!$C$23</f>
        <v>148.20549187641441</v>
      </c>
      <c r="D25" s="151"/>
      <c r="E25" s="140"/>
      <c r="F25" s="140"/>
    </row>
    <row r="26" spans="2:6" ht="15">
      <c r="B26" s="75" t="str">
        <f>'[1] P&amp;L '!$B$24</f>
        <v>Resultado atribuible a socios externos</v>
      </c>
      <c r="C26" s="80">
        <f>+'[1] P&amp;L '!$C$24</f>
        <v>-2.0367582180600001</v>
      </c>
      <c r="D26" s="151"/>
      <c r="E26" s="140"/>
      <c r="F26" s="140"/>
    </row>
    <row r="27" spans="2:6" ht="15.5" thickBot="1">
      <c r="B27" s="76" t="str">
        <f>'[1] P&amp;L '!$B$25</f>
        <v>Resultado neto</v>
      </c>
      <c r="C27" s="86">
        <f>+'[1] P&amp;L '!$C$25</f>
        <v>146.16873365835443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D13" sqref="D13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6" t="s">
        <v>9</v>
      </c>
      <c r="B4" s="156"/>
      <c r="C4" s="156"/>
      <c r="D4" s="156"/>
      <c r="E4" s="9"/>
    </row>
    <row r="5" spans="1:16384" s="43" customFormat="1" ht="15.75" customHeight="1">
      <c r="A5" s="156"/>
      <c r="B5" s="156"/>
      <c r="C5" s="156"/>
      <c r="D5" s="156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5" t="str">
        <f>+' PYG'!C9</f>
        <v>9M23</v>
      </c>
      <c r="C10" s="155"/>
      <c r="D10" s="155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tr">
        <f>[1]TABLAS!B53</f>
        <v>Ingresos</v>
      </c>
      <c r="B12" s="126">
        <f>[1]TABLAS!$C53</f>
        <v>1010.6444884055836</v>
      </c>
      <c r="C12" s="126">
        <f>[1]TABLAS!$C64</f>
        <v>2005.0355036103033</v>
      </c>
      <c r="D12" s="127">
        <f>[1]TABLAS!$C$10</f>
        <v>3015.6799920158869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tr">
        <f>[1]TABLAS!B54</f>
        <v>EBITDA</v>
      </c>
      <c r="B13" s="88">
        <f>[1]TABLAS!$C54</f>
        <v>151.06516517618417</v>
      </c>
      <c r="C13" s="88">
        <f>[1]TABLAS!$C65</f>
        <v>153.80684654350046</v>
      </c>
      <c r="D13" s="88">
        <f>[1]TABLAS!$C$11</f>
        <v>304.87201171968456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tr">
        <f>[1]TABLAS!B55</f>
        <v>Margen EBITDA %</v>
      </c>
      <c r="B14" s="89">
        <f>[1]TABLAS!$C55</f>
        <v>0.1494740899586838</v>
      </c>
      <c r="C14" s="89">
        <f>[1]TABLAS!$C66</f>
        <v>7.6710285811175435E-2</v>
      </c>
      <c r="D14" s="89">
        <f>[1]TABLAS!$C$12</f>
        <v>0.10100000000000001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tr">
        <f>[1]TABLAS!B56</f>
        <v>Margen Operativo</v>
      </c>
      <c r="B15" s="88">
        <f>[1]TABLAS!$C56</f>
        <v>131.49974934441227</v>
      </c>
      <c r="C15" s="88">
        <f>[1]TABLAS!$C67</f>
        <v>137.62787704454456</v>
      </c>
      <c r="D15" s="88">
        <f>[1]TABLAS!$C$13</f>
        <v>269.12762638895686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tr">
        <f>[1]TABLAS!B57</f>
        <v>Margen Operativo %</v>
      </c>
      <c r="B16" s="89">
        <f>[1]TABLAS!$C57</f>
        <v>0.13011474445565854</v>
      </c>
      <c r="C16" s="89">
        <f>[1]TABLAS!$C68</f>
        <v>6.8641117225470227E-2</v>
      </c>
      <c r="D16" s="89">
        <f>[1]TABLAS!$C$14</f>
        <v>8.8999999999999996E-2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tr">
        <f>[1]TABLAS!B58</f>
        <v>EBIT</v>
      </c>
      <c r="B17" s="88">
        <f>[1]TABLAS!$C58</f>
        <v>122.72303153095268</v>
      </c>
      <c r="C17" s="88">
        <f>[1]TABLAS!$C69</f>
        <v>105.41191577777317</v>
      </c>
      <c r="D17" s="88">
        <f>[1]TABLAS!$C$15</f>
        <v>228.1349473087258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tr">
        <f>[1]TABLAS!B59</f>
        <v>Margen EBIT %</v>
      </c>
      <c r="B18" s="124">
        <f>[1]TABLAS!$C59</f>
        <v>0.12143046633991286</v>
      </c>
      <c r="C18" s="124">
        <f>[1]TABLAS!$C70</f>
        <v>5.2573590636159094E-2</v>
      </c>
      <c r="D18" s="124">
        <f>[1]TABLAS!$C$16</f>
        <v>7.5999999999999998E-2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7" t="s">
        <v>5</v>
      </c>
      <c r="B5" s="157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 t="str">
        <f>+' PYG'!C9</f>
        <v>9M23</v>
      </c>
    </row>
    <row r="10" spans="1:4" ht="13" thickBot="1">
      <c r="A10" s="47"/>
      <c r="B10" s="87" t="s">
        <v>0</v>
      </c>
    </row>
    <row r="11" spans="1:4" ht="15" customHeight="1" thickTop="1">
      <c r="A11" s="69" t="str">
        <f>+[1]BALANCE!B8</f>
        <v xml:space="preserve">Inmovilizado material </v>
      </c>
      <c r="B11" s="92">
        <f>+[1]BALANCE!C8</f>
        <v>90.891000000000005</v>
      </c>
      <c r="C11" s="150"/>
      <c r="D11" s="150"/>
    </row>
    <row r="12" spans="1:4" ht="15" customHeight="1">
      <c r="A12" s="69" t="str">
        <f>+[1]BALANCE!B9</f>
        <v>Inversiones inmobiliarias</v>
      </c>
      <c r="B12" s="92">
        <f>+[1]BALANCE!C9</f>
        <v>11.913945813333767</v>
      </c>
      <c r="C12" s="150"/>
      <c r="D12" s="150"/>
    </row>
    <row r="13" spans="1:4" ht="15" customHeight="1">
      <c r="A13" s="69" t="str">
        <f>+[1]BALANCE!B10</f>
        <v>Activos por derechos de uso</v>
      </c>
      <c r="B13" s="92">
        <f>+[1]BALANCE!C10</f>
        <v>124.251</v>
      </c>
      <c r="C13" s="150"/>
      <c r="D13" s="150"/>
    </row>
    <row r="14" spans="1:4" ht="15">
      <c r="A14" s="69" t="str">
        <f>+[1]BALANCE!B11</f>
        <v>Fondo de Comercio</v>
      </c>
      <c r="B14" s="92">
        <f>+[1]BALANCE!C11</f>
        <v>963.84711921999997</v>
      </c>
      <c r="C14" s="150"/>
      <c r="D14" s="150"/>
    </row>
    <row r="15" spans="1:4" ht="15">
      <c r="A15" s="69" t="str">
        <f>+[1]BALANCE!B12</f>
        <v>Otros activos intangibles</v>
      </c>
      <c r="B15" s="92">
        <f>+[1]BALANCE!C12</f>
        <v>254.026341</v>
      </c>
      <c r="C15" s="150"/>
      <c r="D15" s="150"/>
    </row>
    <row r="16" spans="1:4" ht="15">
      <c r="A16" s="69" t="str">
        <f>+[1]BALANCE!B13</f>
        <v>Participadas y otros inmovilizados financieros</v>
      </c>
      <c r="B16" s="92">
        <f>+[1]BALANCE!C13</f>
        <v>423.81578566799533</v>
      </c>
      <c r="C16" s="150"/>
      <c r="D16" s="150"/>
    </row>
    <row r="17" spans="1:4" ht="15">
      <c r="A17" s="75" t="str">
        <f>+[1]BALANCE!B14</f>
        <v>Activos por impuestos diferidos</v>
      </c>
      <c r="B17" s="92">
        <f>+[1]BALANCE!C14</f>
        <v>155.22812073112144</v>
      </c>
      <c r="C17" s="150"/>
      <c r="D17" s="150"/>
    </row>
    <row r="18" spans="1:4" ht="15">
      <c r="A18" s="67" t="str">
        <f>+[1]BALANCE!B15</f>
        <v xml:space="preserve">   Activos no corrientes</v>
      </c>
      <c r="B18" s="93">
        <f>+[1]BALANCE!C15</f>
        <v>2023.9733124324505</v>
      </c>
      <c r="C18" s="150"/>
      <c r="D18" s="150"/>
    </row>
    <row r="19" spans="1:4" ht="15">
      <c r="A19" s="69" t="str">
        <f>+[1]BALANCE!B16</f>
        <v>Activos mantenidos para la venta</v>
      </c>
      <c r="B19" s="92">
        <f>+[1]BALANCE!C16</f>
        <v>0.10793691999999994</v>
      </c>
      <c r="C19" s="150"/>
      <c r="D19" s="150"/>
    </row>
    <row r="20" spans="1:4" ht="15">
      <c r="A20" s="69" t="str">
        <f>+[1]BALANCE!B17</f>
        <v>Activo circulante operativo</v>
      </c>
      <c r="B20" s="92">
        <f>+[1]BALANCE!C17</f>
        <v>1841.4800226820191</v>
      </c>
      <c r="C20" s="150"/>
      <c r="D20" s="150"/>
    </row>
    <row r="21" spans="1:4" ht="15">
      <c r="A21" s="69" t="str">
        <f>+[1]BALANCE!B18</f>
        <v>Otros activos corrientes</v>
      </c>
      <c r="B21" s="92">
        <f>+[1]BALANCE!C18</f>
        <v>197.90483584822022</v>
      </c>
      <c r="C21" s="150"/>
      <c r="D21" s="150"/>
    </row>
    <row r="22" spans="1:4" ht="15">
      <c r="A22" s="69" t="str">
        <f>+[1]BALANCE!B19</f>
        <v>Efectivo y equivalentes</v>
      </c>
      <c r="B22" s="92">
        <f>+[1]BALANCE!C19</f>
        <v>488.63712969032082</v>
      </c>
      <c r="C22" s="150"/>
      <c r="D22" s="150"/>
    </row>
    <row r="23" spans="1:4" ht="15">
      <c r="A23" s="67" t="str">
        <f>+[1]BALANCE!B20</f>
        <v xml:space="preserve">   Activos corrientes</v>
      </c>
      <c r="B23" s="96">
        <f>+[1]BALANCE!C20</f>
        <v>2528.1299251405603</v>
      </c>
      <c r="C23" s="150"/>
      <c r="D23" s="150"/>
    </row>
    <row r="24" spans="1:4" ht="15.5" thickBot="1">
      <c r="A24" s="99" t="str">
        <f>+[1]BALANCE!B21</f>
        <v>TOTAL ACTIVO</v>
      </c>
      <c r="B24" s="94">
        <f>+[1]BALANCE!C21</f>
        <v>4552.103237573011</v>
      </c>
      <c r="C24" s="150"/>
      <c r="D24" s="150"/>
    </row>
    <row r="25" spans="1:4" ht="15">
      <c r="A25" s="69" t="str">
        <f>+[1]BALANCE!B22</f>
        <v>Capital y Reservas</v>
      </c>
      <c r="B25" s="92">
        <f>+[1]BALANCE!C22</f>
        <v>1098.0301542139605</v>
      </c>
      <c r="C25" s="150"/>
      <c r="D25" s="150"/>
    </row>
    <row r="26" spans="1:4" ht="15">
      <c r="A26" s="75" t="str">
        <f>+[1]BALANCE!B23</f>
        <v>Acciones propias</v>
      </c>
      <c r="B26" s="95">
        <f>+[1]BALANCE!C23</f>
        <v>-4.7568541799999995</v>
      </c>
      <c r="C26" s="150"/>
      <c r="D26" s="150"/>
    </row>
    <row r="27" spans="1:4" ht="15">
      <c r="A27" s="67" t="str">
        <f>+[1]BALANCE!B24</f>
        <v xml:space="preserve">   Patrimonio atrib. Sdad. Dominante</v>
      </c>
      <c r="B27" s="96">
        <f>+[1]BALANCE!C24</f>
        <v>1093.2733000339606</v>
      </c>
      <c r="C27" s="150"/>
      <c r="D27" s="150"/>
    </row>
    <row r="28" spans="1:4" ht="15.5" thickBot="1">
      <c r="A28" s="100" t="str">
        <f>+[1]BALANCE!B25</f>
        <v>Socios externos</v>
      </c>
      <c r="B28" s="97">
        <f>+[1]BALANCE!C25</f>
        <v>18.500516241763201</v>
      </c>
      <c r="C28" s="150"/>
      <c r="D28" s="150"/>
    </row>
    <row r="29" spans="1:4" ht="15.5" thickTop="1">
      <c r="A29" s="67" t="str">
        <f>+[1]BALANCE!B26</f>
        <v>PATRIMONIO NETO</v>
      </c>
      <c r="B29" s="96">
        <f>+[1]BALANCE!C26</f>
        <v>1111.7738162757239</v>
      </c>
      <c r="C29" s="150"/>
      <c r="D29" s="150"/>
    </row>
    <row r="30" spans="1:4" ht="15">
      <c r="A30" s="69" t="str">
        <f>+[1]BALANCE!B27</f>
        <v>Provisiones para riesgos y gastos</v>
      </c>
      <c r="B30" s="92">
        <f>+[1]BALANCE!C27</f>
        <v>64.650903077063958</v>
      </c>
      <c r="C30" s="150"/>
      <c r="D30" s="150"/>
    </row>
    <row r="31" spans="1:4" ht="15">
      <c r="A31" s="69" t="str">
        <f>+[1]BALANCE!B28</f>
        <v>Deuda financiera a largo plazo</v>
      </c>
      <c r="B31" s="92">
        <f>+[1]BALANCE!C28</f>
        <v>479.4783670547219</v>
      </c>
      <c r="C31" s="150"/>
      <c r="D31" s="150"/>
    </row>
    <row r="32" spans="1:4" ht="15">
      <c r="A32" s="69" t="str">
        <f>+[1]BALANCE!B29</f>
        <v>Otros pasivos financieros no corrientes</v>
      </c>
      <c r="B32" s="92">
        <f>+[1]BALANCE!C29</f>
        <v>594.2671343173123</v>
      </c>
      <c r="C32" s="150"/>
      <c r="D32" s="150"/>
    </row>
    <row r="33" spans="1:4" ht="15">
      <c r="A33" s="69" t="str">
        <f>+[1]BALANCE!B30</f>
        <v>Subvenciones</v>
      </c>
      <c r="B33" s="92">
        <f>+[1]BALANCE!C30</f>
        <v>38.420563139999999</v>
      </c>
      <c r="C33" s="150"/>
      <c r="D33" s="150"/>
    </row>
    <row r="34" spans="1:4" ht="15">
      <c r="A34" s="69" t="str">
        <f>+[1]BALANCE!B31</f>
        <v>Otros pasivos no corrientes</v>
      </c>
      <c r="B34" s="92">
        <f>+[1]BALANCE!C31</f>
        <v>1.4964809743656737</v>
      </c>
      <c r="C34" s="150"/>
      <c r="D34" s="150"/>
    </row>
    <row r="35" spans="1:4" ht="15">
      <c r="A35" s="68" t="str">
        <f>+[1]BALANCE!B32</f>
        <v>Pasivos por impuestos diferidos</v>
      </c>
      <c r="B35" s="95">
        <f>+[1]BALANCE!C32</f>
        <v>4.0618484131364339</v>
      </c>
      <c r="C35" s="150"/>
      <c r="D35" s="150"/>
    </row>
    <row r="36" spans="1:4" ht="15">
      <c r="A36" s="67" t="str">
        <f>+[1]BALANCE!B33</f>
        <v xml:space="preserve">   Pasivos no corrientes</v>
      </c>
      <c r="B36" s="96">
        <f>+[1]BALANCE!C33</f>
        <v>1182.3752969766001</v>
      </c>
      <c r="C36" s="150"/>
      <c r="D36" s="150"/>
    </row>
    <row r="37" spans="1:4" ht="15">
      <c r="A37" s="101" t="str">
        <f>+[1]BALANCE!B34</f>
        <v>Pasivos mantenidos para la venta</v>
      </c>
      <c r="B37" s="92">
        <f>+[1]BALANCE!C34</f>
        <v>0</v>
      </c>
      <c r="C37" s="150"/>
      <c r="D37" s="150"/>
    </row>
    <row r="38" spans="1:4" ht="15">
      <c r="A38" s="69" t="str">
        <f>+[1]BALANCE!B35</f>
        <v>Deuda financiera a corto plazo</v>
      </c>
      <c r="B38" s="92">
        <f>+[1]BALANCE!C35</f>
        <v>242.1117095144389</v>
      </c>
      <c r="C38" s="150"/>
      <c r="D38" s="150"/>
    </row>
    <row r="39" spans="1:4" ht="15">
      <c r="A39" s="69" t="str">
        <f>+[1]BALANCE!B36</f>
        <v>Otros pasivos financieros corrientes</v>
      </c>
      <c r="B39" s="92">
        <f>+[1]BALANCE!C36</f>
        <v>92.748489762747354</v>
      </c>
      <c r="C39" s="150"/>
      <c r="D39" s="150"/>
    </row>
    <row r="40" spans="1:4" ht="15">
      <c r="A40" s="69" t="str">
        <f>+[1]BALANCE!B37</f>
        <v>Pasivo Circulante Operativo</v>
      </c>
      <c r="B40" s="92">
        <f>+[1]BALANCE!C37</f>
        <v>1469.2677500113114</v>
      </c>
      <c r="C40" s="150"/>
      <c r="D40" s="150"/>
    </row>
    <row r="41" spans="1:4" ht="15">
      <c r="A41" s="69" t="str">
        <f>+[1]BALANCE!B38</f>
        <v>Otros pasivos corrientes</v>
      </c>
      <c r="B41" s="92">
        <f>+[1]BALANCE!C38</f>
        <v>453.82562435624681</v>
      </c>
      <c r="C41" s="150"/>
      <c r="D41" s="150"/>
    </row>
    <row r="42" spans="1:4" ht="15.5" thickBot="1">
      <c r="A42" s="102" t="str">
        <f>+[1]BALANCE!B39</f>
        <v xml:space="preserve">   Pasivos corrientes</v>
      </c>
      <c r="B42" s="98">
        <f>+[1]BALANCE!C39</f>
        <v>2257.9535736447442</v>
      </c>
      <c r="C42" s="150"/>
      <c r="D42" s="150"/>
    </row>
    <row r="43" spans="1:4" ht="15.5" thickTop="1">
      <c r="A43" s="67" t="str">
        <f>+[1]BALANCE!B40</f>
        <v>TOTAL PASIVO Y PATRIMONIO NETO</v>
      </c>
      <c r="B43" s="96">
        <f>+[1]BALANCE!C40</f>
        <v>4552.1026868970685</v>
      </c>
      <c r="C43" s="150"/>
      <c r="D43" s="150"/>
    </row>
    <row r="44" spans="1:4" ht="14.25" customHeight="1">
      <c r="A44" s="69"/>
      <c r="B44" s="116"/>
      <c r="C44" s="150"/>
      <c r="D44" s="150"/>
    </row>
    <row r="45" spans="1:4" ht="15">
      <c r="A45" s="69" t="str">
        <f>+[1]BALANCE!B42</f>
        <v>Deuda financiera a corto plazo</v>
      </c>
      <c r="B45" s="116">
        <f>+[1]BALANCE!C42</f>
        <v>-242.1117095144389</v>
      </c>
      <c r="C45" s="150"/>
      <c r="D45" s="150"/>
    </row>
    <row r="46" spans="1:4" ht="15">
      <c r="A46" s="69" t="str">
        <f>+[1]BALANCE!B43</f>
        <v>Deuda financiera a largo plazo</v>
      </c>
      <c r="B46" s="117">
        <f>+[1]BALANCE!C43</f>
        <v>-479.4783670547219</v>
      </c>
      <c r="C46" s="150"/>
      <c r="D46" s="150"/>
    </row>
    <row r="47" spans="1:4" ht="15">
      <c r="A47" s="104" t="str">
        <f>+[1]BALANCE!B44</f>
        <v>Deuda financiera bruta</v>
      </c>
      <c r="B47" s="116">
        <f>+[1]BALANCE!C44</f>
        <v>-721.59007656916083</v>
      </c>
      <c r="C47" s="150"/>
      <c r="D47" s="150"/>
    </row>
    <row r="48" spans="1:4" ht="15">
      <c r="A48" s="69" t="str">
        <f>+[1]BALANCE!B45</f>
        <v>Efectivo y equivalentes</v>
      </c>
      <c r="B48" s="116">
        <f>+[1]BALANCE!C45</f>
        <v>488.63712969032082</v>
      </c>
      <c r="C48" s="150"/>
      <c r="D48" s="150"/>
    </row>
    <row r="49" spans="1:4" ht="15.5" thickBot="1">
      <c r="A49" s="103" t="str">
        <f>+[1]BALANCE!B46</f>
        <v>Deuda neta</v>
      </c>
      <c r="B49" s="118">
        <f>+[1]BALANCE!C46</f>
        <v>-232.95294687884001</v>
      </c>
      <c r="C49" s="150"/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zoomScaleNormal="100" workbookViewId="0">
      <selection activeCell="C1" sqref="C1:XFD1048576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7" t="s">
        <v>8</v>
      </c>
      <c r="B6" s="157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 t="str">
        <f>'Balance de Situación'!B9</f>
        <v>9M23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tr">
        <f>[1]FCF!$B$8</f>
        <v>Resultado antes de impuestos</v>
      </c>
      <c r="B12" s="105">
        <f>[1]FCF!$C$8</f>
        <v>208.96080676991096</v>
      </c>
      <c r="C12" s="15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tr">
        <f>[1]FCF!$B$9</f>
        <v>Ajustes:</v>
      </c>
      <c r="B13" s="105"/>
      <c r="C13" s="15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tr">
        <f>[1]FCF!$B$10</f>
        <v xml:space="preserve">  - Amortizaciones</v>
      </c>
      <c r="B14" s="106">
        <f>[1]FCF!$C$10</f>
        <v>76.737064410958752</v>
      </c>
      <c r="C14" s="15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tr">
        <f>[1]FCF!$B$11</f>
        <v xml:space="preserve">  - Subvenciones, provisiones y otros</v>
      </c>
      <c r="B15" s="106">
        <f>[1]FCF!$C$11</f>
        <v>-13.265000000000001</v>
      </c>
      <c r="C15" s="15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tr">
        <f>[1]FCF!$B$12</f>
        <v xml:space="preserve">  - Resultados de empresas asociadas y otras participadas</v>
      </c>
      <c r="B16" s="106">
        <f>[1]FCF!$C$12</f>
        <v>2.19</v>
      </c>
      <c r="C16" s="15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tr">
        <f>[1]FCF!$B$13</f>
        <v xml:space="preserve">  - Resultados financieros</v>
      </c>
      <c r="B17" s="106">
        <f>[1]FCF!$C$13</f>
        <v>16.984000000000002</v>
      </c>
      <c r="C17" s="15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tr">
        <f>[1]FCF!$B$14</f>
        <v>Dividendos cobrados</v>
      </c>
      <c r="B18" s="105">
        <f>[1]FCF!$C$14</f>
        <v>0</v>
      </c>
      <c r="C18" s="15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tr">
        <f>[1]FCF!$B$15</f>
        <v>Flujo de caja operativo antes de variación de capital circulante</v>
      </c>
      <c r="B19" s="107">
        <f>[1]FCF!$C$15</f>
        <v>291.60687118086969</v>
      </c>
      <c r="C19" s="15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tr">
        <f>[1]FCF!$B$16</f>
        <v>Variación en deudores comerciales y otros</v>
      </c>
      <c r="B20" s="106">
        <f>[1]FCF!$C$16</f>
        <v>9.7320724445714735</v>
      </c>
      <c r="C20" s="1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tr">
        <f>[1]FCF!$B$17</f>
        <v>Variación en existencias</v>
      </c>
      <c r="B21" s="106">
        <f>[1]FCF!$C$17</f>
        <v>-197.15100000000001</v>
      </c>
      <c r="C21" s="15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tr">
        <f>[1]FCF!$B$18</f>
        <v>Variación en acreedores comerciales y otros</v>
      </c>
      <c r="B22" s="106">
        <f>[1]FCF!$C$18</f>
        <v>108.85443198556941</v>
      </c>
      <c r="C22" s="15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tr">
        <f>[1]FCF!$B$19</f>
        <v>Variación de Capital Circulante</v>
      </c>
      <c r="B23" s="107">
        <f>[1]FCF!$C$19</f>
        <v>-78.564495569859119</v>
      </c>
      <c r="C23" s="15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tr">
        <f>[1]FCF!$B$20</f>
        <v xml:space="preserve">  Inversión Material, neto</v>
      </c>
      <c r="B24" s="106">
        <f>[1]FCF!$C$20</f>
        <v>-12.401379923194067</v>
      </c>
      <c r="C24" s="15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tr">
        <f>[1]FCF!$B$21</f>
        <v xml:space="preserve">  Inversión Inmaterial, neto</v>
      </c>
      <c r="B25" s="106">
        <f>[1]FCF!$C$21</f>
        <v>0.84364275317845749</v>
      </c>
      <c r="C25" s="15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tr">
        <f>[1]FCF!$B$23</f>
        <v>Capex</v>
      </c>
      <c r="B26" s="107">
        <f>[1]FCF!$C$23</f>
        <v>-11.55773717001561</v>
      </c>
      <c r="C26" s="15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tr">
        <f>[1]FCF!$B$24</f>
        <v>Resultados financieros pagados</v>
      </c>
      <c r="B27" s="108">
        <f>[1]FCF!$C$24</f>
        <v>-14.385579815513786</v>
      </c>
      <c r="C27" s="15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tr">
        <f>[1]FCF!$B$25</f>
        <v>Variación de otros pasivos financieros</v>
      </c>
      <c r="B28" s="105">
        <f>[1]FCF!$C$25</f>
        <v>-24.477907999999999</v>
      </c>
      <c r="C28" s="15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tr">
        <f>[1]FCF!$B$26</f>
        <v>Impuestos sobre sociedades pagados</v>
      </c>
      <c r="B29" s="108">
        <f>[1]FCF!$C$26</f>
        <v>-45.253199000000002</v>
      </c>
      <c r="C29" s="15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tr">
        <f>[1]FCF!$B$27</f>
        <v>Flujo de caja libre</v>
      </c>
      <c r="B30" s="109">
        <f>[1]FCF!$C$27</f>
        <v>117.3679516254812</v>
      </c>
      <c r="C30" s="15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tr">
        <f>[1]FCF!$B$28</f>
        <v xml:space="preserve">Variaciones de inversiones financieras a corto plazo </v>
      </c>
      <c r="B31" s="106">
        <f>[1]FCF!$C$28</f>
        <v>0</v>
      </c>
      <c r="C31" s="15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tr">
        <f>[1]FCF!$B$29</f>
        <v xml:space="preserve">Inversiones/Desinversiones Financieras </v>
      </c>
      <c r="B32" s="106">
        <f>[1]FCF!$C$29</f>
        <v>-253.636</v>
      </c>
      <c r="C32" s="15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tr">
        <f>[1]FCF!$B$30</f>
        <v>Dividendos de las Sociedades a Socios externos</v>
      </c>
      <c r="B33" s="106">
        <f>[1]FCF!$C$30</f>
        <v>-0.87302300078799999</v>
      </c>
      <c r="C33" s="15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tr">
        <f>[1]FCF!$B$31</f>
        <v>Dividendos de la Sociedad Dominante</v>
      </c>
      <c r="B34" s="106">
        <f>[1]FCF!$C$31</f>
        <v>-44.093602999999995</v>
      </c>
      <c r="C34" s="15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tr">
        <f>[1]FCF!$B$32</f>
        <v>Aportación de socios</v>
      </c>
      <c r="B35" s="106">
        <f>[1]FCF!$C$32</f>
        <v>0</v>
      </c>
      <c r="C35" s="15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tr">
        <f>[1]FCF!$B$33</f>
        <v>Variación de acciones propias</v>
      </c>
      <c r="B36" s="106">
        <f>[1]FCF!$C$33</f>
        <v>-0.35199999999999998</v>
      </c>
      <c r="C36" s="15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tr">
        <f>[1]FCF!$B$34</f>
        <v>Caja Generada / (Aplicada) en el ejercicio</v>
      </c>
      <c r="B37" s="109">
        <f>[1]FCF!$C$34</f>
        <v>-181.58667437530681</v>
      </c>
      <c r="C37" s="15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 s="15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tr">
        <f>[1]FCF!$B$36</f>
        <v>Deuda neta inicial</v>
      </c>
      <c r="B39" s="105">
        <f>[1]FCF!$C$36</f>
        <v>-42.59699999999998</v>
      </c>
      <c r="C39" s="15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tr">
        <f>[1]FCF!$B$37</f>
        <v>Caja Generada / (Aplicada) en el ejercicio</v>
      </c>
      <c r="B40" s="106">
        <f>[1]FCF!$C$37</f>
        <v>-181.58667437530681</v>
      </c>
      <c r="C40" s="15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tr">
        <f>[1]FCF!$B$38</f>
        <v>Efectos de tipo de cambio y variación sin efecto en caja</v>
      </c>
      <c r="B41" s="106">
        <f>[1]FCF!$C$38</f>
        <v>-8.7692292858705514</v>
      </c>
      <c r="C41" s="15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tr">
        <f>[1]FCF!$B$39</f>
        <v>Deuta neta final</v>
      </c>
      <c r="B42" s="111">
        <f>[1]FCF!$C$39</f>
        <v>-232.95290366117734</v>
      </c>
      <c r="C42" s="15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/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A8" sqref="A8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/>
    <col min="5" max="255" width="9" style="1" hidden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7" t="s">
        <v>6</v>
      </c>
      <c r="B5" s="157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 t="str">
        <f>'Cash Flow'!B10</f>
        <v>9M23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tr">
        <f>[1]TABLAS!AK139</f>
        <v xml:space="preserve">  - Defensa &amp; Seguridad</v>
      </c>
      <c r="B14" s="112">
        <f>[1]TABLAS!AL139</f>
        <v>537.28184771192298</v>
      </c>
    </row>
    <row r="15" spans="1:2" s="39" customFormat="1" ht="15">
      <c r="A15" s="135" t="str">
        <f>[1]TABLAS!AK140</f>
        <v xml:space="preserve">  - Transporte &amp; Tráfico</v>
      </c>
      <c r="B15" s="112">
        <f>[1]TABLAS!AL140</f>
        <v>473.36264069366058</v>
      </c>
    </row>
    <row r="16" spans="1:2" s="39" customFormat="1" ht="15">
      <c r="A16" s="135" t="str">
        <f>[1]TABLAS!AK141</f>
        <v xml:space="preserve">  - Energía &amp; Industria</v>
      </c>
      <c r="B16" s="112">
        <f>[1]TABLAS!AL141</f>
        <v>608.38749791764417</v>
      </c>
    </row>
    <row r="17" spans="1:2" s="39" customFormat="1" ht="15">
      <c r="A17" s="135" t="str">
        <f>[1]TABLAS!AK142</f>
        <v xml:space="preserve">  - Servicios Financieros</v>
      </c>
      <c r="B17" s="112">
        <f>[1]TABLAS!AL142</f>
        <v>689.8476372234577</v>
      </c>
    </row>
    <row r="18" spans="1:2" s="39" customFormat="1" ht="15">
      <c r="A18" s="135" t="str">
        <f>[1]TABLAS!AK143</f>
        <v xml:space="preserve">  - Telecom &amp; Media</v>
      </c>
      <c r="B18" s="112">
        <f>[1]TABLAS!AL143</f>
        <v>206.20325993165713</v>
      </c>
    </row>
    <row r="19" spans="1:2" s="39" customFormat="1" ht="15">
      <c r="A19" s="135" t="str">
        <f>[1]TABLAS!AK144</f>
        <v xml:space="preserve">  - AA.PP. &amp; Sanidad </v>
      </c>
      <c r="B19" s="112">
        <f>[1]TABLAS!AL144</f>
        <v>500.59710853754439</v>
      </c>
    </row>
    <row r="20" spans="1:2" s="39" customFormat="1" ht="15.5" thickBot="1">
      <c r="A20" s="136" t="str">
        <f>[1]TABLAS!AK145</f>
        <v>TOTAL Ventas</v>
      </c>
      <c r="B20" s="113">
        <f>[1]TABLAS!AL145</f>
        <v>3015.6799920158869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 t="str">
        <f>B12</f>
        <v>9M23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tr">
        <f>[1]TABLAS!AV160</f>
        <v>España</v>
      </c>
      <c r="B27" s="122">
        <f>[1]TABLAS!AW160</f>
        <v>1489.2593076754301</v>
      </c>
    </row>
    <row r="28" spans="1:2" s="39" customFormat="1" ht="15">
      <c r="A28" s="139" t="str">
        <f>[1]TABLAS!AV161</f>
        <v>América</v>
      </c>
      <c r="B28" s="114">
        <f>[1]TABLAS!AW161</f>
        <v>667.50397556805092</v>
      </c>
    </row>
    <row r="29" spans="1:2" s="39" customFormat="1" ht="15">
      <c r="A29" s="139" t="str">
        <f>[1]TABLAS!AV162</f>
        <v>Europa</v>
      </c>
      <c r="B29" s="114">
        <f>[1]TABLAS!AW162</f>
        <v>582.64527120186312</v>
      </c>
    </row>
    <row r="30" spans="1:2" s="39" customFormat="1" ht="15">
      <c r="A30" s="139" t="str">
        <f>[1]TABLAS!AV163</f>
        <v>Asia, Oriente Medio &amp; África</v>
      </c>
      <c r="B30" s="114">
        <f>[1]TABLAS!AW163</f>
        <v>276.27143757054313</v>
      </c>
    </row>
    <row r="31" spans="1:2" s="39" customFormat="1" ht="15.5" thickBot="1">
      <c r="A31" s="136" t="str">
        <f>[1]TABLAS!AV164</f>
        <v>Total</v>
      </c>
      <c r="B31" s="113">
        <f>[1]TABLAS!AW164</f>
        <v>3015.6799920158874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2023-10-30T08:26:47Z</dcterms:modified>
</cp:coreProperties>
</file>